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2" i="1"/>
  <c r="C36" i="1" l="1"/>
  <c r="C24" i="1"/>
  <c r="C31" i="1" l="1"/>
  <c r="C30" i="1"/>
  <c r="C8" i="1"/>
  <c r="C26" i="1"/>
  <c r="C35" i="1" l="1"/>
  <c r="C11" i="1"/>
  <c r="C10" i="1"/>
  <c r="C15" i="1" l="1"/>
  <c r="C25" i="1"/>
  <c r="C27" i="1"/>
  <c r="C14" i="1" l="1"/>
  <c r="C33" i="1"/>
  <c r="C12" i="1" l="1"/>
  <c r="C38" i="1" s="1"/>
</calcChain>
</file>

<file path=xl/sharedStrings.xml><?xml version="1.0" encoding="utf-8"?>
<sst xmlns="http://schemas.openxmlformats.org/spreadsheetml/2006/main" count="82" uniqueCount="77">
  <si>
    <t xml:space="preserve">Адрес СНТ </t>
  </si>
  <si>
    <t>188671, Ленинградская обл., Всеволожский р-н, г.п. Рахьинское, массив Рахья, территория СНТ "Рахья"</t>
  </si>
  <si>
    <t>№ п/п</t>
  </si>
  <si>
    <t>Наименование статей расхода</t>
  </si>
  <si>
    <t>Сумма</t>
  </si>
  <si>
    <t>1.</t>
  </si>
  <si>
    <t>АДМИНИСТРАТИВНЫЕ РАСХОДЫ</t>
  </si>
  <si>
    <t>1.1.</t>
  </si>
  <si>
    <t>Выплаты сотрудникам СНТ по трудовым договорам и договорам ГПХ</t>
  </si>
  <si>
    <t xml:space="preserve">Бухгалтер                    - 14 000 (12180)руб </t>
  </si>
  <si>
    <t>Страховые взносы в фонды    (30,2%)</t>
  </si>
  <si>
    <t>1.2.</t>
  </si>
  <si>
    <t>1.3.</t>
  </si>
  <si>
    <t>1.4.</t>
  </si>
  <si>
    <t>Расчетно-кассовое обслуживание в банке</t>
  </si>
  <si>
    <t>1.5.</t>
  </si>
  <si>
    <t>1.6.</t>
  </si>
  <si>
    <t>1.7.</t>
  </si>
  <si>
    <t>Почтовые расходы (конверты,заказные письма и т.д.),ведение делопроизводства.</t>
  </si>
  <si>
    <t>1.8.</t>
  </si>
  <si>
    <t>1.10.</t>
  </si>
  <si>
    <t>Канцелярские расходы.</t>
  </si>
  <si>
    <t>1.11.</t>
  </si>
  <si>
    <t>Юридические консультации</t>
  </si>
  <si>
    <t xml:space="preserve">Обслуживание сайта СНТ "Рахья" </t>
  </si>
  <si>
    <t>2.</t>
  </si>
  <si>
    <t>ОБСЛУЖИВАНИЕ ТЕРРИТОРИИ СНТ</t>
  </si>
  <si>
    <t>2.1.</t>
  </si>
  <si>
    <t>2.2.</t>
  </si>
  <si>
    <t>2.3.</t>
  </si>
  <si>
    <t>2.4.</t>
  </si>
  <si>
    <t>2.5.</t>
  </si>
  <si>
    <t>2.6.</t>
  </si>
  <si>
    <t>2.7.</t>
  </si>
  <si>
    <t>2.8.</t>
  </si>
  <si>
    <t>Земельный налог на земли общего пользования</t>
  </si>
  <si>
    <t xml:space="preserve">За право использования СБИС Электронная отчетность </t>
  </si>
  <si>
    <t>Зимняя расчистка дороги к СНТ включая ул. Товарищескую до железной дороги</t>
  </si>
  <si>
    <t>2.9.</t>
  </si>
  <si>
    <t>2.10.</t>
  </si>
  <si>
    <t xml:space="preserve">Председатель           -30 000 (26100)руб </t>
  </si>
  <si>
    <t>Интернет 600руб/месяц</t>
  </si>
  <si>
    <t xml:space="preserve">Противопожарные мероприятия </t>
  </si>
  <si>
    <t>Общая площадь    24,6 га (245 994 кв.м.)</t>
  </si>
  <si>
    <t>Земли общего пользования  5,7 га  (57 024 кв.м.)</t>
  </si>
  <si>
    <t xml:space="preserve">Председатель правления СНТ "Рахья"                        Андреева Т.А.                </t>
  </si>
  <si>
    <t>МП</t>
  </si>
  <si>
    <t>Средства индивидуальной защиты дворника (Костюм для защиты от механических воздействий (истирания), Перчатки для защиты от воды и растворов нетоксичных веществ (12 пар), Перчатки для защиты от механических воздействий (12 пар); и электрика (Костюм для защиты от термических рисков электрической дуги)</t>
  </si>
  <si>
    <t>ИТОГО в 2025-2026</t>
  </si>
  <si>
    <t xml:space="preserve"> Предоставление доступа к программному обеспечению Инфокрафт в 2026 гду</t>
  </si>
  <si>
    <t>Вывоз мусора и утилизация бытовых отходов (с 01.07.2025 тариф 1118,07 руб. м3), объем в год 487 м3</t>
  </si>
  <si>
    <t>Электрик                     - 23 000 (20010)руб</t>
  </si>
  <si>
    <t>Дворник                     - 15 000 (13050)руб</t>
  </si>
  <si>
    <t>2.11.</t>
  </si>
  <si>
    <r>
      <t>Электроэнергия общего потребления</t>
    </r>
    <r>
      <rPr>
        <sz val="14"/>
        <rFont val="Calibri"/>
        <family val="2"/>
        <charset val="204"/>
        <scheme val="minor"/>
      </rPr>
      <t xml:space="preserve"> ( тарифы 7,25 и 3,95, одноставочный 6,59 расходы на уличное освещение и правление - 79 080р., вышка для установки и замены фонариков - 30 000 руб.,  потери в сетях - 50 000р.) , фонари 75 870,20 руб.</t>
    </r>
  </si>
  <si>
    <t>Работы по договорам ГПХ: ремонт ограждения мусорного бака, ремонт пола в домике правления</t>
  </si>
  <si>
    <t>1.9.</t>
  </si>
  <si>
    <t>материалы для ремонта домика правления:брус 100*100 3 м 6 шт- 2335 р./шт. , ФБС 30*30*20 16 шт 265 р./шт, доска 40 *200*6 м 18 шт 1008 р/шт, саморезы желтые 2000 шт 6 см 290 р/50 шт + доставка и погрузка</t>
  </si>
  <si>
    <t xml:space="preserve"> Грейдеровка дороги (28800*9)</t>
  </si>
  <si>
    <t>Ямочный ремонт дорог в СНТ с приобретением  материалов  (октябрьская улица и товарищеская от ноябрьской до мостика) отсев 38000 = 20 м2, работа погрузчика 35 000</t>
  </si>
  <si>
    <t>Пухто 2 раза по 41 000 (июнь 2025 и мая 2026)</t>
  </si>
  <si>
    <t>Обрезка кустарника и деревьев на территории общего пользования</t>
  </si>
  <si>
    <t>Коммутатор 4 шт по 5500 руб. , камера 4 шт по 6000 руб. медиаконвекторы 4 шт. по 4000 руб. пачкорды 6 шт. по 100 руб. металлический  7400 руб. + монтажные работы 50000 по прокладке линии видеонаблюдения</t>
  </si>
  <si>
    <t>Обучение и проверка знаний требований охраны труда дворник 6000,Обучение и проверка знаний требований охраны труда, работам на высоте, электротехническим работам</t>
  </si>
  <si>
    <t>2.12.</t>
  </si>
  <si>
    <t>2.13.</t>
  </si>
  <si>
    <t>Чистка дренажных канав вдоль товарищеской улицы от въезда в садоводство до ТП № 14, от ноябрьской до декарбской улицы: смена экскаватора 35 000 + доставка 25 000 + вывоз ветоки мусора самосвалом 12 000</t>
  </si>
  <si>
    <t>Бухгалтер  СНТ "Рахья"                                                  Тимофеева Е.В.</t>
  </si>
  <si>
    <t xml:space="preserve">Смета принята Решением общего собрания садоводов Протокол  от "___" июня 2025 г. </t>
  </si>
  <si>
    <t>Проект</t>
  </si>
  <si>
    <t>Членские взносы</t>
  </si>
  <si>
    <t>Общая площадь участков  188 236 м2 (1882*100 м2)</t>
  </si>
  <si>
    <t>ПРИХОДНО-РАСХОДНОЙ СМЕТЫ НА 2025-2026 год по СНТ "Рахья"</t>
  </si>
  <si>
    <t>2.14.</t>
  </si>
  <si>
    <t>Итогов СНТ:  257 кадастровых номеров участков</t>
  </si>
  <si>
    <t>Расчет стоимости за 1 кадастровый номер= 13230</t>
  </si>
  <si>
    <t>Расчет стоимости за 100 м2= 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</si>
</sst>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0" xfId="0" applyFont="1" applyFill="1"/>
    <xf numFmtId="16" fontId="0" fillId="0" borderId="0" xfId="0" applyNumberFormat="1"/>
    <xf numFmtId="0" fontId="5" fillId="2" borderId="2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topLeftCell="A38" zoomScale="90" zoomScaleNormal="90" workbookViewId="0">
      <selection activeCell="B43" sqref="B43"/>
    </sheetView>
  </sheetViews>
  <sheetFormatPr defaultRowHeight="14.5" x14ac:dyDescent="0.35"/>
  <cols>
    <col min="1" max="1" width="7.81640625" bestFit="1" customWidth="1"/>
    <col min="2" max="2" width="58.36328125" customWidth="1"/>
    <col min="3" max="3" width="33.90625" bestFit="1" customWidth="1"/>
  </cols>
  <sheetData>
    <row r="1" spans="1:9" ht="18.5" x14ac:dyDescent="0.45">
      <c r="A1" s="1"/>
      <c r="B1" s="1"/>
      <c r="C1" s="1"/>
    </row>
    <row r="2" spans="1:9" ht="18.5" x14ac:dyDescent="0.45">
      <c r="A2" s="1"/>
      <c r="B2" s="21" t="s">
        <v>69</v>
      </c>
      <c r="C2" s="1"/>
    </row>
    <row r="3" spans="1:9" ht="18.5" x14ac:dyDescent="0.35">
      <c r="A3" s="28" t="s">
        <v>72</v>
      </c>
      <c r="B3" s="28"/>
      <c r="C3" s="28"/>
    </row>
    <row r="4" spans="1:9" ht="37" x14ac:dyDescent="0.35">
      <c r="A4" s="6" t="s">
        <v>0</v>
      </c>
      <c r="B4" s="29" t="s">
        <v>1</v>
      </c>
      <c r="C4" s="29"/>
    </row>
    <row r="5" spans="1:9" ht="37" x14ac:dyDescent="0.35">
      <c r="A5" s="7" t="s">
        <v>2</v>
      </c>
      <c r="B5" s="7" t="s">
        <v>3</v>
      </c>
      <c r="C5" s="8" t="s">
        <v>4</v>
      </c>
    </row>
    <row r="6" spans="1:9" ht="18.5" x14ac:dyDescent="0.35">
      <c r="A6" s="9" t="s">
        <v>5</v>
      </c>
      <c r="B6" s="10" t="s">
        <v>6</v>
      </c>
      <c r="C6" s="11"/>
    </row>
    <row r="7" spans="1:9" ht="37" x14ac:dyDescent="0.35">
      <c r="A7" s="12" t="s">
        <v>7</v>
      </c>
      <c r="B7" s="13" t="s">
        <v>8</v>
      </c>
      <c r="C7" s="8"/>
      <c r="I7" s="18"/>
    </row>
    <row r="8" spans="1:9" ht="29.5" customHeight="1" x14ac:dyDescent="0.35">
      <c r="A8" s="9"/>
      <c r="B8" s="14" t="s">
        <v>40</v>
      </c>
      <c r="C8" s="19">
        <f>30000*12</f>
        <v>360000</v>
      </c>
    </row>
    <row r="9" spans="1:9" ht="18.5" x14ac:dyDescent="0.35">
      <c r="A9" s="9"/>
      <c r="B9" s="14" t="s">
        <v>9</v>
      </c>
      <c r="C9" s="19">
        <v>168000</v>
      </c>
    </row>
    <row r="10" spans="1:9" ht="18.5" x14ac:dyDescent="0.35">
      <c r="A10" s="9"/>
      <c r="B10" s="14" t="s">
        <v>51</v>
      </c>
      <c r="C10" s="19">
        <f>23000*12</f>
        <v>276000</v>
      </c>
    </row>
    <row r="11" spans="1:9" ht="18.5" x14ac:dyDescent="0.35">
      <c r="A11" s="9"/>
      <c r="B11" s="14" t="s">
        <v>52</v>
      </c>
      <c r="C11" s="19">
        <f>15000*12</f>
        <v>180000</v>
      </c>
    </row>
    <row r="12" spans="1:9" ht="18.5" x14ac:dyDescent="0.35">
      <c r="A12" s="9"/>
      <c r="B12" s="13" t="s">
        <v>10</v>
      </c>
      <c r="C12" s="19">
        <f>(SUM(C8:C11))*0.302</f>
        <v>297168</v>
      </c>
    </row>
    <row r="13" spans="1:9" ht="37" x14ac:dyDescent="0.35">
      <c r="A13" s="12" t="s">
        <v>11</v>
      </c>
      <c r="B13" s="13" t="s">
        <v>55</v>
      </c>
      <c r="C13" s="19">
        <v>50000</v>
      </c>
    </row>
    <row r="14" spans="1:9" ht="18.5" x14ac:dyDescent="0.35">
      <c r="A14" s="9" t="s">
        <v>12</v>
      </c>
      <c r="B14" s="13" t="s">
        <v>10</v>
      </c>
      <c r="C14" s="19">
        <f>C13*0.302</f>
        <v>15100</v>
      </c>
    </row>
    <row r="15" spans="1:9" ht="18.5" x14ac:dyDescent="0.35">
      <c r="A15" s="9" t="s">
        <v>13</v>
      </c>
      <c r="B15" s="13" t="s">
        <v>14</v>
      </c>
      <c r="C15" s="19">
        <f>(C8+C9+C10+C11+C13)*0.87*0.035</f>
        <v>31485.300000000003</v>
      </c>
    </row>
    <row r="16" spans="1:9" ht="37" x14ac:dyDescent="0.35">
      <c r="A16" s="9" t="s">
        <v>15</v>
      </c>
      <c r="B16" s="13" t="s">
        <v>49</v>
      </c>
      <c r="C16" s="20">
        <v>20040</v>
      </c>
    </row>
    <row r="17" spans="1:3" ht="37" x14ac:dyDescent="0.35">
      <c r="A17" s="9" t="s">
        <v>16</v>
      </c>
      <c r="B17" s="13" t="s">
        <v>36</v>
      </c>
      <c r="C17" s="8">
        <v>10000</v>
      </c>
    </row>
    <row r="18" spans="1:3" ht="37" x14ac:dyDescent="0.35">
      <c r="A18" s="9" t="s">
        <v>17</v>
      </c>
      <c r="B18" s="13" t="s">
        <v>18</v>
      </c>
      <c r="C18" s="8">
        <v>2000</v>
      </c>
    </row>
    <row r="19" spans="1:3" ht="18.5" x14ac:dyDescent="0.35">
      <c r="A19" s="9" t="s">
        <v>19</v>
      </c>
      <c r="B19" s="13" t="s">
        <v>21</v>
      </c>
      <c r="C19" s="19">
        <v>10000</v>
      </c>
    </row>
    <row r="20" spans="1:3" ht="18.5" x14ac:dyDescent="0.35">
      <c r="A20" s="9" t="s">
        <v>56</v>
      </c>
      <c r="B20" s="13" t="s">
        <v>23</v>
      </c>
      <c r="C20" s="19">
        <v>30000</v>
      </c>
    </row>
    <row r="21" spans="1:3" ht="18.5" x14ac:dyDescent="0.35">
      <c r="A21" s="9" t="s">
        <v>20</v>
      </c>
      <c r="B21" s="13" t="s">
        <v>24</v>
      </c>
      <c r="C21" s="19">
        <v>8000</v>
      </c>
    </row>
    <row r="22" spans="1:3" ht="92.5" x14ac:dyDescent="0.35">
      <c r="A22" s="9" t="s">
        <v>22</v>
      </c>
      <c r="B22" s="13" t="s">
        <v>57</v>
      </c>
      <c r="C22" s="19">
        <v>55000</v>
      </c>
    </row>
    <row r="23" spans="1:3" ht="18.5" x14ac:dyDescent="0.35">
      <c r="A23" s="9" t="s">
        <v>25</v>
      </c>
      <c r="B23" s="10" t="s">
        <v>26</v>
      </c>
      <c r="C23" s="8"/>
    </row>
    <row r="24" spans="1:3" ht="18.5" x14ac:dyDescent="0.35">
      <c r="A24" s="9" t="s">
        <v>27</v>
      </c>
      <c r="B24" s="13" t="s">
        <v>58</v>
      </c>
      <c r="C24" s="8">
        <f>28800*9</f>
        <v>259200</v>
      </c>
    </row>
    <row r="25" spans="1:3" ht="37" x14ac:dyDescent="0.35">
      <c r="A25" s="9" t="s">
        <v>28</v>
      </c>
      <c r="B25" s="13" t="s">
        <v>37</v>
      </c>
      <c r="C25" s="8">
        <f>16000*8</f>
        <v>128000</v>
      </c>
    </row>
    <row r="26" spans="1:3" ht="74" x14ac:dyDescent="0.35">
      <c r="A26" s="9" t="s">
        <v>29</v>
      </c>
      <c r="B26" s="13" t="s">
        <v>59</v>
      </c>
      <c r="C26" s="20">
        <f>38000+35000</f>
        <v>73000</v>
      </c>
    </row>
    <row r="27" spans="1:3" ht="55.5" x14ac:dyDescent="0.35">
      <c r="A27" s="9" t="s">
        <v>30</v>
      </c>
      <c r="B27" s="13" t="s">
        <v>50</v>
      </c>
      <c r="C27" s="19">
        <f>487*1181.07</f>
        <v>575181.09</v>
      </c>
    </row>
    <row r="28" spans="1:3" ht="18.5" x14ac:dyDescent="0.35">
      <c r="A28" s="9" t="s">
        <v>31</v>
      </c>
      <c r="B28" s="13" t="s">
        <v>60</v>
      </c>
      <c r="C28" s="19">
        <v>82000</v>
      </c>
    </row>
    <row r="29" spans="1:3" ht="37" x14ac:dyDescent="0.35">
      <c r="A29" s="9" t="s">
        <v>32</v>
      </c>
      <c r="B29" s="13" t="s">
        <v>61</v>
      </c>
      <c r="C29" s="19">
        <v>140000</v>
      </c>
    </row>
    <row r="30" spans="1:3" ht="92.5" x14ac:dyDescent="0.35">
      <c r="A30" s="9" t="s">
        <v>33</v>
      </c>
      <c r="B30" s="13" t="s">
        <v>62</v>
      </c>
      <c r="C30" s="8">
        <f>5*5500+4*6000+16000+600+7400+50000</f>
        <v>125500</v>
      </c>
    </row>
    <row r="31" spans="1:3" ht="92.5" x14ac:dyDescent="0.35">
      <c r="A31" s="9" t="s">
        <v>34</v>
      </c>
      <c r="B31" s="15" t="s">
        <v>54</v>
      </c>
      <c r="C31" s="19">
        <f>79080+30000+50000+75870.2</f>
        <v>234950.2</v>
      </c>
    </row>
    <row r="32" spans="1:3" ht="18.5" x14ac:dyDescent="0.35">
      <c r="A32" s="9" t="s">
        <v>38</v>
      </c>
      <c r="B32" s="13" t="s">
        <v>42</v>
      </c>
      <c r="C32" s="20">
        <v>10000</v>
      </c>
    </row>
    <row r="33" spans="1:3" ht="18.5" x14ac:dyDescent="0.35">
      <c r="A33" s="9" t="s">
        <v>39</v>
      </c>
      <c r="B33" s="13" t="s">
        <v>41</v>
      </c>
      <c r="C33" s="19">
        <f>600*12</f>
        <v>7200</v>
      </c>
    </row>
    <row r="34" spans="1:3" ht="18.5" x14ac:dyDescent="0.35">
      <c r="A34" s="9" t="s">
        <v>53</v>
      </c>
      <c r="B34" s="13" t="s">
        <v>35</v>
      </c>
      <c r="C34" s="19">
        <v>110000</v>
      </c>
    </row>
    <row r="35" spans="1:3" ht="74" x14ac:dyDescent="0.35">
      <c r="A35" s="9" t="s">
        <v>64</v>
      </c>
      <c r="B35" s="13" t="s">
        <v>63</v>
      </c>
      <c r="C35" s="19">
        <f>6000+25000</f>
        <v>31000</v>
      </c>
    </row>
    <row r="36" spans="1:3" ht="92.5" x14ac:dyDescent="0.35">
      <c r="A36" s="12" t="s">
        <v>65</v>
      </c>
      <c r="B36" s="13" t="s">
        <v>66</v>
      </c>
      <c r="C36" s="7">
        <f>35000+12000+25000</f>
        <v>72000</v>
      </c>
    </row>
    <row r="37" spans="1:3" ht="129.5" x14ac:dyDescent="0.35">
      <c r="A37" s="9" t="s">
        <v>73</v>
      </c>
      <c r="B37" s="13" t="s">
        <v>47</v>
      </c>
      <c r="C37" s="7">
        <v>40000</v>
      </c>
    </row>
    <row r="38" spans="1:3" ht="18.5" x14ac:dyDescent="0.35">
      <c r="A38" s="9"/>
      <c r="B38" s="16" t="s">
        <v>48</v>
      </c>
      <c r="C38" s="8">
        <f>SUM(C7:C37)</f>
        <v>3400824.5900000003</v>
      </c>
    </row>
    <row r="39" spans="1:3" ht="37" x14ac:dyDescent="0.35">
      <c r="A39" s="7" t="s">
        <v>2</v>
      </c>
      <c r="B39" s="7" t="s">
        <v>3</v>
      </c>
      <c r="C39" s="8" t="s">
        <v>4</v>
      </c>
    </row>
    <row r="40" spans="1:3" ht="18" customHeight="1" x14ac:dyDescent="0.35">
      <c r="A40" s="9" t="s">
        <v>7</v>
      </c>
      <c r="B40" s="16" t="s">
        <v>70</v>
      </c>
      <c r="C40" s="8"/>
    </row>
    <row r="41" spans="1:3" ht="18" customHeight="1" x14ac:dyDescent="0.35">
      <c r="A41" s="9"/>
      <c r="B41" s="16" t="s">
        <v>75</v>
      </c>
      <c r="C41" s="8">
        <f>13230*257</f>
        <v>3400110</v>
      </c>
    </row>
    <row r="42" spans="1:3" ht="18" customHeight="1" x14ac:dyDescent="0.35">
      <c r="A42" s="9"/>
      <c r="B42" s="16" t="s">
        <v>76</v>
      </c>
      <c r="C42" s="8">
        <f>1807*1882</f>
        <v>3400774</v>
      </c>
    </row>
    <row r="43" spans="1:3" ht="18" customHeight="1" x14ac:dyDescent="0.35">
      <c r="A43" s="23"/>
      <c r="B43" s="24"/>
      <c r="C43" s="25"/>
    </row>
    <row r="44" spans="1:3" ht="13.5" customHeight="1" x14ac:dyDescent="0.35">
      <c r="A44" s="17"/>
      <c r="B44" s="17" t="s">
        <v>43</v>
      </c>
      <c r="C44" s="17"/>
    </row>
    <row r="45" spans="1:3" x14ac:dyDescent="0.35">
      <c r="A45" s="17"/>
      <c r="B45" s="17" t="s">
        <v>44</v>
      </c>
      <c r="C45" s="17"/>
    </row>
    <row r="46" spans="1:3" x14ac:dyDescent="0.35">
      <c r="A46" s="2"/>
      <c r="B46" s="2"/>
      <c r="C46" s="2"/>
    </row>
    <row r="47" spans="1:3" x14ac:dyDescent="0.35">
      <c r="A47" s="3"/>
      <c r="B47" s="27" t="s">
        <v>74</v>
      </c>
      <c r="C47" s="2"/>
    </row>
    <row r="48" spans="1:3" x14ac:dyDescent="0.35">
      <c r="A48" s="3"/>
      <c r="B48" s="26"/>
      <c r="C48" s="2"/>
    </row>
    <row r="49" spans="1:3" x14ac:dyDescent="0.35">
      <c r="A49" s="3"/>
      <c r="B49" s="3"/>
      <c r="C49" s="2"/>
    </row>
    <row r="50" spans="1:3" x14ac:dyDescent="0.35">
      <c r="A50" s="2"/>
      <c r="B50" s="22" t="s">
        <v>71</v>
      </c>
      <c r="C50" s="2"/>
    </row>
    <row r="51" spans="1:3" x14ac:dyDescent="0.35">
      <c r="A51" s="2"/>
      <c r="B51" s="2"/>
      <c r="C51" s="2"/>
    </row>
    <row r="52" spans="1:3" x14ac:dyDescent="0.35">
      <c r="A52" s="2"/>
      <c r="B52" s="2" t="s">
        <v>45</v>
      </c>
      <c r="C52" s="2"/>
    </row>
    <row r="53" spans="1:3" x14ac:dyDescent="0.35">
      <c r="A53" s="2"/>
      <c r="B53" s="22" t="s">
        <v>67</v>
      </c>
      <c r="C53" s="2"/>
    </row>
    <row r="54" spans="1:3" x14ac:dyDescent="0.35">
      <c r="A54" s="2"/>
      <c r="B54" s="2"/>
      <c r="C54" s="2"/>
    </row>
    <row r="55" spans="1:3" x14ac:dyDescent="0.35">
      <c r="A55" s="2"/>
      <c r="B55" s="4"/>
      <c r="C55" s="5"/>
    </row>
    <row r="56" spans="1:3" x14ac:dyDescent="0.35">
      <c r="A56" s="30" t="s">
        <v>68</v>
      </c>
      <c r="B56" s="30"/>
      <c r="C56" s="30"/>
    </row>
    <row r="57" spans="1:3" x14ac:dyDescent="0.35">
      <c r="A57" s="2"/>
      <c r="B57" s="2" t="s">
        <v>46</v>
      </c>
      <c r="C57" s="2"/>
    </row>
    <row r="58" spans="1:3" x14ac:dyDescent="0.35">
      <c r="A58" s="2"/>
      <c r="B58" s="2"/>
      <c r="C58" s="2"/>
    </row>
  </sheetData>
  <mergeCells count="3">
    <mergeCell ref="A3:C3"/>
    <mergeCell ref="B4:C4"/>
    <mergeCell ref="A56:C56"/>
  </mergeCells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Рахья</dc:creator>
  <cp:lastModifiedBy>Main_User</cp:lastModifiedBy>
  <cp:lastPrinted>2025-06-21T15:38:35Z</cp:lastPrinted>
  <dcterms:created xsi:type="dcterms:W3CDTF">2015-06-05T18:19:34Z</dcterms:created>
  <dcterms:modified xsi:type="dcterms:W3CDTF">2025-06-22T12:24:42Z</dcterms:modified>
</cp:coreProperties>
</file>